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manis\Desktop\Resources for Commercial Eviction Website\"/>
    </mc:Choice>
  </mc:AlternateContent>
  <xr:revisionPtr revIDLastSave="0" documentId="13_ncr:1_{C3CA5644-6870-4BD1-AA15-60ABE7CC3550}" xr6:coauthVersionLast="47" xr6:coauthVersionMax="47" xr10:uidLastSave="{00000000-0000-0000-0000-000000000000}"/>
  <bookViews>
    <workbookView xWindow="-98" yWindow="-98" windowWidth="20715" windowHeight="13276" xr2:uid="{6A57333F-8DA2-4B02-855A-116A3F8725A9}"/>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E10" i="1"/>
  <c r="D10" i="1"/>
  <c r="C12" i="1"/>
  <c r="G12" i="1" l="1"/>
  <c r="G11" i="1"/>
  <c r="G10" i="1"/>
  <c r="I9" i="1"/>
  <c r="J9" i="1"/>
  <c r="H9" i="1"/>
  <c r="C17" i="1"/>
  <c r="E11" i="1"/>
  <c r="E16" i="1"/>
  <c r="D16" i="1"/>
  <c r="D21" i="1" s="1"/>
  <c r="C16" i="1"/>
  <c r="C21" i="1" s="1"/>
  <c r="E12" i="1" l="1"/>
  <c r="J10" i="1" s="1"/>
  <c r="E22" i="1"/>
  <c r="E17" i="1"/>
  <c r="E18" i="1" s="1"/>
  <c r="E19" i="1" s="1"/>
  <c r="C18" i="1"/>
  <c r="E20" i="1"/>
  <c r="D20" i="1"/>
  <c r="E21" i="1"/>
  <c r="C22" i="1"/>
  <c r="D11" i="1"/>
  <c r="E23" i="1" l="1"/>
  <c r="H12" i="1" s="1"/>
  <c r="D17" i="1"/>
  <c r="D18" i="1" s="1"/>
  <c r="D22" i="1"/>
  <c r="C20" i="1"/>
  <c r="D12" i="1"/>
  <c r="C19" i="1"/>
  <c r="C23" i="1" l="1"/>
  <c r="H10" i="1" s="1"/>
  <c r="D19" i="1"/>
  <c r="D23" i="1" s="1"/>
  <c r="I12" i="1"/>
  <c r="I10" i="1" l="1"/>
  <c r="H11" i="1"/>
  <c r="J11" i="1"/>
  <c r="I11" i="1"/>
</calcChain>
</file>

<file path=xl/sharedStrings.xml><?xml version="1.0" encoding="utf-8"?>
<sst xmlns="http://schemas.openxmlformats.org/spreadsheetml/2006/main" count="35" uniqueCount="35">
  <si>
    <t>The following tool is a very simplified financial tool to assist property owners and tenants who are looking to negotiate a commercial lease. We recognize that other factors may influence this decision and this tool will only focus on potential gain or loss of revenue to the landlord if they negotiate with their current tenants versus re-leasing the property.</t>
  </si>
  <si>
    <t>How to use it:</t>
  </si>
  <si>
    <t xml:space="preserve">To understand if a lease negotiation will make financial sense, just enter the monthly rent amount in the first yellow box and, if the tenant also pays for property tax, the monthly property tax amount. </t>
  </si>
  <si>
    <t>The tool will calculate revenues based on a 50% and 25% rent discount, as well as costs and potential revenue if the tenant is vacated and the proeprty is leased again.</t>
  </si>
  <si>
    <t>Negotiating with Current Tenant</t>
  </si>
  <si>
    <t>100% as per lease</t>
  </si>
  <si>
    <t>50% Discount</t>
  </si>
  <si>
    <t>25% Discount</t>
  </si>
  <si>
    <t>Landlords Revenue Gain/Loss</t>
  </si>
  <si>
    <t>Property Taxes</t>
  </si>
  <si>
    <t>Annual Revenue</t>
  </si>
  <si>
    <t>Re-leasing the space</t>
  </si>
  <si>
    <t>Value same as 2019</t>
  </si>
  <si>
    <t>10% less than 2019</t>
  </si>
  <si>
    <t>25% less than 2019</t>
  </si>
  <si>
    <t>New value/ monthly</t>
  </si>
  <si>
    <t>New annual value</t>
  </si>
  <si>
    <t>Brokers fees</t>
  </si>
  <si>
    <t>Vacancy loss (3 months)</t>
  </si>
  <si>
    <t>Tenant Improvements/ free rent (2 months)</t>
  </si>
  <si>
    <t>Taxes</t>
  </si>
  <si>
    <t>1st year's Revenue</t>
  </si>
  <si>
    <t>Other Potential Landlord Costs</t>
  </si>
  <si>
    <t>Eviction costs</t>
  </si>
  <si>
    <t>$500 - $5,000</t>
  </si>
  <si>
    <t>Property maintenance (during vacancy)</t>
  </si>
  <si>
    <t>$1,000 - $10,000</t>
  </si>
  <si>
    <t xml:space="preserve">Additional property expenses </t>
  </si>
  <si>
    <t>Rent $/ Month</t>
  </si>
  <si>
    <t>For additional property expenses, add any property tax, CAM, NNN paid by the tenant. Do NOT include utilities.</t>
  </si>
  <si>
    <r>
      <t>Numbers in (red) mean that Landlords will lose m</t>
    </r>
    <r>
      <rPr>
        <sz val="11"/>
        <color theme="1"/>
        <rFont val="Calibri"/>
        <family val="2"/>
        <scheme val="minor"/>
      </rPr>
      <t>o</t>
    </r>
    <r>
      <rPr>
        <b/>
        <sz val="11"/>
        <color theme="1"/>
        <rFont val="Calibri"/>
        <family val="2"/>
        <scheme val="minor"/>
      </rPr>
      <t>ney by re-leasing the space.</t>
    </r>
  </si>
  <si>
    <t>The Landlord Revenue Loss table shows a comparison of how much the landlord would gain/ lose (in 1 year) by re-leasing the space versus negotiating with the curren tenant.</t>
  </si>
  <si>
    <t>Although Vacancy loss is being calculated on a 3 months base, the current San Francisco market, which includes San Mateo County, shows a much longer absorbtion rate. A recent Costar estimate showed that over 1.1 million square feet of retail space will not be absorbed in the next 12 months, which creates additional competition and potential rate drops.</t>
  </si>
  <si>
    <t>*Reprinted with permission from Prosper Portland</t>
  </si>
  <si>
    <t>Financial Tool for Landlords and Tenants Lease Negotiations*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</si>
</sst>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0" fillId="0" borderId="0" xfId="0" applyProtection="1"/>
    <xf numFmtId="44" fontId="0" fillId="0" borderId="0" xfId="1" applyFont="1" applyProtection="1"/>
    <xf numFmtId="0" fontId="3" fillId="0" borderId="0" xfId="0" applyFont="1" applyProtection="1"/>
    <xf numFmtId="0" fontId="3" fillId="2" borderId="2" xfId="0" applyFont="1" applyFill="1" applyBorder="1" applyProtection="1"/>
    <xf numFmtId="44" fontId="3" fillId="2" borderId="3" xfId="1" applyFont="1" applyFill="1" applyBorder="1" applyProtection="1"/>
    <xf numFmtId="0" fontId="3" fillId="2" borderId="3" xfId="0" applyFont="1" applyFill="1" applyBorder="1" applyProtection="1"/>
    <xf numFmtId="0" fontId="3" fillId="2" borderId="4" xfId="0" applyFont="1" applyFill="1" applyBorder="1" applyProtection="1"/>
    <xf numFmtId="0" fontId="4" fillId="3" borderId="2" xfId="0" applyFont="1" applyFill="1" applyBorder="1" applyProtection="1"/>
    <xf numFmtId="44" fontId="3" fillId="2" borderId="3" xfId="0" applyNumberFormat="1" applyFont="1" applyFill="1" applyBorder="1" applyProtection="1"/>
    <xf numFmtId="44" fontId="3" fillId="2" borderId="4" xfId="0" applyNumberFormat="1" applyFont="1" applyFill="1" applyBorder="1" applyProtection="1"/>
    <xf numFmtId="0" fontId="0" fillId="0" borderId="5" xfId="0" applyBorder="1" applyProtection="1"/>
    <xf numFmtId="44" fontId="0" fillId="0" borderId="1" xfId="0" applyNumberFormat="1" applyBorder="1" applyProtection="1"/>
    <xf numFmtId="44" fontId="0" fillId="0" borderId="6" xfId="0" applyNumberFormat="1" applyBorder="1" applyProtection="1"/>
    <xf numFmtId="44" fontId="3" fillId="2" borderId="5" xfId="0" applyNumberFormat="1" applyFont="1" applyFill="1" applyBorder="1" applyProtection="1"/>
    <xf numFmtId="44" fontId="2" fillId="0" borderId="1" xfId="0" applyNumberFormat="1" applyFont="1" applyBorder="1" applyProtection="1"/>
    <xf numFmtId="44" fontId="2" fillId="0" borderId="6" xfId="0" applyNumberFormat="1" applyFont="1" applyBorder="1" applyProtection="1"/>
    <xf numFmtId="0" fontId="0" fillId="0" borderId="10" xfId="0" applyBorder="1" applyProtection="1"/>
    <xf numFmtId="44" fontId="0" fillId="0" borderId="11" xfId="0" applyNumberFormat="1" applyBorder="1" applyProtection="1"/>
    <xf numFmtId="44" fontId="0" fillId="0" borderId="14" xfId="0" applyNumberFormat="1" applyBorder="1" applyProtection="1"/>
    <xf numFmtId="0" fontId="3" fillId="2" borderId="5" xfId="0" applyFont="1" applyFill="1" applyBorder="1" applyProtection="1"/>
    <xf numFmtId="0" fontId="3" fillId="0" borderId="12" xfId="0" applyFont="1" applyBorder="1" applyProtection="1"/>
    <xf numFmtId="44" fontId="3" fillId="0" borderId="13" xfId="1" applyFont="1" applyBorder="1" applyProtection="1"/>
    <xf numFmtId="44" fontId="3" fillId="0" borderId="13" xfId="0" applyNumberFormat="1" applyFont="1" applyBorder="1" applyProtection="1"/>
    <xf numFmtId="0" fontId="3" fillId="2" borderId="7" xfId="0" applyFont="1" applyFill="1" applyBorder="1" applyProtection="1"/>
    <xf numFmtId="44" fontId="2" fillId="0" borderId="8" xfId="0" applyNumberFormat="1" applyFont="1" applyBorder="1" applyProtection="1"/>
    <xf numFmtId="44" fontId="2" fillId="0" borderId="9" xfId="0" applyNumberFormat="1" applyFont="1" applyBorder="1" applyProtection="1"/>
    <xf numFmtId="0" fontId="0" fillId="0" borderId="0" xfId="0" applyBorder="1" applyProtection="1"/>
    <xf numFmtId="44" fontId="0" fillId="0" borderId="0" xfId="1" applyFont="1" applyBorder="1" applyProtection="1"/>
    <xf numFmtId="44" fontId="0" fillId="0" borderId="0" xfId="0" applyNumberFormat="1" applyBorder="1" applyProtection="1"/>
    <xf numFmtId="44" fontId="0" fillId="0" borderId="1" xfId="1" applyFont="1" applyBorder="1" applyProtection="1"/>
    <xf numFmtId="44" fontId="0" fillId="0" borderId="11" xfId="1" applyFont="1" applyBorder="1" applyProtection="1"/>
    <xf numFmtId="0" fontId="5" fillId="0" borderId="0" xfId="0" applyFont="1" applyProtection="1"/>
    <xf numFmtId="44" fontId="0" fillId="5" borderId="1" xfId="1" applyFont="1" applyFill="1" applyBorder="1" applyProtection="1">
      <protection locked="0"/>
    </xf>
    <xf numFmtId="44" fontId="0" fillId="5" borderId="11" xfId="1" applyFont="1" applyFill="1" applyBorder="1" applyProtection="1">
      <protection locked="0"/>
    </xf>
    <xf numFmtId="0" fontId="5" fillId="0" borderId="0" xfId="0" applyFont="1" applyAlignment="1" applyProtection="1">
      <alignment horizontal="center"/>
    </xf>
    <xf numFmtId="0" fontId="3" fillId="0" borderId="0" xfId="0" applyFont="1" applyAlignment="1" applyProtection="1">
      <alignment horizontal="center" wrapText="1"/>
    </xf>
    <xf numFmtId="0" fontId="6" fillId="4" borderId="15" xfId="0" applyFont="1" applyFill="1" applyBorder="1" applyAlignment="1" applyProtection="1">
      <alignment horizontal="left" wrapText="1"/>
    </xf>
    <xf numFmtId="0" fontId="6" fillId="4" borderId="16" xfId="0" applyFont="1" applyFill="1" applyBorder="1" applyAlignment="1" applyProtection="1">
      <alignment horizontal="left" wrapText="1"/>
    </xf>
    <xf numFmtId="0" fontId="6" fillId="4" borderId="17" xfId="0" applyFont="1" applyFill="1" applyBorder="1" applyAlignment="1" applyProtection="1">
      <alignment horizontal="left" wrapText="1"/>
    </xf>
    <xf numFmtId="0" fontId="6" fillId="4" borderId="18" xfId="0" applyFont="1" applyFill="1" applyBorder="1" applyAlignment="1" applyProtection="1">
      <alignment horizontal="left" wrapText="1"/>
    </xf>
    <xf numFmtId="0" fontId="6" fillId="4" borderId="0" xfId="0" applyFont="1" applyFill="1" applyBorder="1" applyAlignment="1" applyProtection="1">
      <alignment horizontal="left" wrapText="1"/>
    </xf>
    <xf numFmtId="0" fontId="6" fillId="4" borderId="19" xfId="0" applyFont="1" applyFill="1" applyBorder="1" applyAlignment="1" applyProtection="1">
      <alignment horizontal="left" wrapText="1"/>
    </xf>
    <xf numFmtId="0" fontId="6" fillId="4" borderId="20" xfId="0" applyFont="1" applyFill="1" applyBorder="1" applyAlignment="1" applyProtection="1">
      <alignment horizontal="left" wrapText="1"/>
    </xf>
    <xf numFmtId="0" fontId="6" fillId="4" borderId="21" xfId="0" applyFont="1" applyFill="1" applyBorder="1" applyAlignment="1" applyProtection="1">
      <alignment horizontal="left" wrapText="1"/>
    </xf>
    <xf numFmtId="0" fontId="6" fillId="4" borderId="22" xfId="0" applyFont="1" applyFill="1" applyBorder="1" applyAlignment="1" applyProtection="1">
      <alignment horizontal="left" wrapText="1"/>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Border="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7283E-C6C6-41B7-BD44-D64F4064F8C3}">
  <dimension ref="B1:J32"/>
  <sheetViews>
    <sheetView showGridLines="0" tabSelected="1" zoomScale="64" zoomScaleNormal="120" workbookViewId="0">
      <selection activeCell="C10" sqref="C10"/>
    </sheetView>
  </sheetViews>
  <sheetFormatPr defaultColWidth="9.1328125" defaultRowHeight="14.25" x14ac:dyDescent="0.45"/>
  <cols>
    <col min="1" max="1" width="4.1328125" style="1" customWidth="1"/>
    <col min="2" max="2" width="40.73046875" style="1" bestFit="1" customWidth="1"/>
    <col min="3" max="3" width="19.73046875" style="2" bestFit="1" customWidth="1"/>
    <col min="4" max="5" width="17.59765625" style="1" bestFit="1" customWidth="1"/>
    <col min="6" max="6" width="9.1328125" style="1"/>
    <col min="7" max="7" width="27.86328125" style="3" customWidth="1"/>
    <col min="8" max="8" width="18.1328125" style="1" bestFit="1" customWidth="1"/>
    <col min="9" max="10" width="14.265625" style="1" bestFit="1" customWidth="1"/>
    <col min="11" max="16384" width="9.1328125" style="1"/>
  </cols>
  <sheetData>
    <row r="1" spans="2:10" x14ac:dyDescent="0.45">
      <c r="B1" s="35" t="s">
        <v>34</v>
      </c>
      <c r="C1" s="35"/>
      <c r="D1" s="35"/>
      <c r="E1" s="35"/>
      <c r="F1" s="35"/>
      <c r="G1" s="35"/>
      <c r="H1" s="35"/>
      <c r="I1" s="35"/>
      <c r="J1" s="35"/>
    </row>
    <row r="3" spans="2:10" ht="28.5" customHeight="1" x14ac:dyDescent="0.45">
      <c r="B3" s="46" t="s">
        <v>0</v>
      </c>
      <c r="C3" s="46"/>
      <c r="D3" s="46"/>
      <c r="E3" s="46"/>
      <c r="F3" s="46"/>
      <c r="G3" s="46"/>
      <c r="H3" s="46"/>
      <c r="I3" s="46"/>
      <c r="J3" s="46"/>
    </row>
    <row r="4" spans="2:10" x14ac:dyDescent="0.45">
      <c r="B4" s="32" t="s">
        <v>1</v>
      </c>
    </row>
    <row r="5" spans="2:10" ht="29.25" customHeight="1" x14ac:dyDescent="0.45">
      <c r="B5" s="46" t="s">
        <v>2</v>
      </c>
      <c r="C5" s="46"/>
      <c r="D5" s="46"/>
      <c r="E5" s="46"/>
      <c r="F5" s="46"/>
      <c r="G5" s="46"/>
      <c r="H5" s="46"/>
      <c r="I5" s="46"/>
      <c r="J5" s="46"/>
    </row>
    <row r="6" spans="2:10" x14ac:dyDescent="0.45">
      <c r="B6" s="47" t="s">
        <v>3</v>
      </c>
      <c r="C6" s="47"/>
      <c r="D6" s="47"/>
      <c r="E6" s="47"/>
      <c r="F6" s="47"/>
      <c r="G6" s="47"/>
      <c r="H6" s="47"/>
      <c r="I6" s="47"/>
      <c r="J6" s="47"/>
    </row>
    <row r="8" spans="2:10" ht="14.65" thickBot="1" x14ac:dyDescent="0.5"/>
    <row r="9" spans="2:10" s="3" customFormat="1" x14ac:dyDescent="0.45">
      <c r="B9" s="4" t="s">
        <v>4</v>
      </c>
      <c r="C9" s="5" t="s">
        <v>5</v>
      </c>
      <c r="D9" s="6" t="s">
        <v>7</v>
      </c>
      <c r="E9" s="7" t="s">
        <v>6</v>
      </c>
      <c r="G9" s="8" t="s">
        <v>8</v>
      </c>
      <c r="H9" s="9" t="str">
        <f>C9</f>
        <v>100% as per lease</v>
      </c>
      <c r="I9" s="9" t="str">
        <f t="shared" ref="I9:J9" si="0">D9</f>
        <v>25% Discount</v>
      </c>
      <c r="J9" s="10" t="str">
        <f t="shared" si="0"/>
        <v>50% Discount</v>
      </c>
    </row>
    <row r="10" spans="2:10" x14ac:dyDescent="0.45">
      <c r="B10" s="11" t="s">
        <v>28</v>
      </c>
      <c r="C10" s="33">
        <v>15000</v>
      </c>
      <c r="D10" s="12">
        <f>C10*75%</f>
        <v>11250</v>
      </c>
      <c r="E10" s="13">
        <f>C10*50%</f>
        <v>7500</v>
      </c>
      <c r="G10" s="14" t="str">
        <f>C15</f>
        <v>Value same as 2019</v>
      </c>
      <c r="H10" s="15">
        <f>-(C12-C23)</f>
        <v>-108900</v>
      </c>
      <c r="I10" s="15">
        <f>-(D12-C23)</f>
        <v>-63900</v>
      </c>
      <c r="J10" s="16">
        <f>-(E12-C23)</f>
        <v>-18900</v>
      </c>
    </row>
    <row r="11" spans="2:10" ht="14.65" thickBot="1" x14ac:dyDescent="0.5">
      <c r="B11" s="17" t="s">
        <v>27</v>
      </c>
      <c r="C11" s="34">
        <v>500</v>
      </c>
      <c r="D11" s="18">
        <f>C11</f>
        <v>500</v>
      </c>
      <c r="E11" s="19">
        <f>C11</f>
        <v>500</v>
      </c>
      <c r="G11" s="20" t="str">
        <f>D15</f>
        <v>10% less than 2019</v>
      </c>
      <c r="H11" s="15">
        <f>-(C12-D23)</f>
        <v>-116700</v>
      </c>
      <c r="I11" s="15">
        <f>-(D12-D23)</f>
        <v>-71700</v>
      </c>
      <c r="J11" s="16">
        <f>-(E12-D23)</f>
        <v>-26700</v>
      </c>
    </row>
    <row r="12" spans="2:10" ht="15" thickTop="1" thickBot="1" x14ac:dyDescent="0.5">
      <c r="B12" s="21" t="s">
        <v>10</v>
      </c>
      <c r="C12" s="22">
        <f>(C10+C11)*12</f>
        <v>186000</v>
      </c>
      <c r="D12" s="23">
        <f>SUM(D10:D11)*12</f>
        <v>141000</v>
      </c>
      <c r="E12" s="23">
        <f>SUM(E10:E11)*12</f>
        <v>96000</v>
      </c>
      <c r="G12" s="24" t="str">
        <f>E15</f>
        <v>25% less than 2019</v>
      </c>
      <c r="H12" s="25">
        <f>-(C12-E23)</f>
        <v>-128400</v>
      </c>
      <c r="I12" s="25">
        <f>-(D12-E23)</f>
        <v>-83400</v>
      </c>
      <c r="J12" s="26">
        <f>-(E12-E23)</f>
        <v>-38400</v>
      </c>
    </row>
    <row r="13" spans="2:10" x14ac:dyDescent="0.45">
      <c r="B13" s="27"/>
      <c r="C13" s="28"/>
      <c r="D13" s="29"/>
      <c r="E13" s="29"/>
    </row>
    <row r="14" spans="2:10" ht="14.65" thickBot="1" x14ac:dyDescent="0.5">
      <c r="G14" s="36" t="s">
        <v>31</v>
      </c>
      <c r="H14" s="36"/>
      <c r="I14" s="36"/>
      <c r="J14" s="36"/>
    </row>
    <row r="15" spans="2:10" s="3" customFormat="1" x14ac:dyDescent="0.45">
      <c r="B15" s="4" t="s">
        <v>11</v>
      </c>
      <c r="C15" s="5" t="s">
        <v>12</v>
      </c>
      <c r="D15" s="6" t="s">
        <v>13</v>
      </c>
      <c r="E15" s="7" t="s">
        <v>14</v>
      </c>
      <c r="G15" s="36"/>
      <c r="H15" s="36"/>
      <c r="I15" s="36"/>
      <c r="J15" s="36"/>
    </row>
    <row r="16" spans="2:10" ht="15" customHeight="1" x14ac:dyDescent="0.45">
      <c r="B16" s="11" t="s">
        <v>15</v>
      </c>
      <c r="C16" s="30">
        <f>C10</f>
        <v>15000</v>
      </c>
      <c r="D16" s="12">
        <f>C10*90%</f>
        <v>13500</v>
      </c>
      <c r="E16" s="13">
        <f>C10*75%</f>
        <v>11250</v>
      </c>
      <c r="G16" s="36" t="s">
        <v>30</v>
      </c>
      <c r="H16" s="36"/>
      <c r="I16" s="36"/>
      <c r="J16" s="36"/>
    </row>
    <row r="17" spans="2:10" x14ac:dyDescent="0.45">
      <c r="B17" s="11" t="s">
        <v>9</v>
      </c>
      <c r="C17" s="30">
        <f>C11</f>
        <v>500</v>
      </c>
      <c r="D17" s="30">
        <f t="shared" ref="D17:E17" si="1">D11</f>
        <v>500</v>
      </c>
      <c r="E17" s="30">
        <f t="shared" si="1"/>
        <v>500</v>
      </c>
      <c r="G17" s="36"/>
      <c r="H17" s="36"/>
      <c r="I17" s="36"/>
      <c r="J17" s="36"/>
    </row>
    <row r="18" spans="2:10" x14ac:dyDescent="0.45">
      <c r="B18" s="11" t="s">
        <v>16</v>
      </c>
      <c r="C18" s="30">
        <f>(C16+C17)*12</f>
        <v>186000</v>
      </c>
      <c r="D18" s="30">
        <f t="shared" ref="D18:E18" si="2">(D16+D17)*12</f>
        <v>168000</v>
      </c>
      <c r="E18" s="30">
        <f t="shared" si="2"/>
        <v>141000</v>
      </c>
    </row>
    <row r="19" spans="2:10" x14ac:dyDescent="0.45">
      <c r="B19" s="11" t="s">
        <v>17</v>
      </c>
      <c r="C19" s="30">
        <f>-(C18*3)*5%</f>
        <v>-27900</v>
      </c>
      <c r="D19" s="30">
        <f t="shared" ref="D19:E19" si="3">-(D18*3)*5%</f>
        <v>-25200</v>
      </c>
      <c r="E19" s="30">
        <f t="shared" si="3"/>
        <v>-21150</v>
      </c>
    </row>
    <row r="20" spans="2:10" x14ac:dyDescent="0.45">
      <c r="B20" s="11" t="s">
        <v>18</v>
      </c>
      <c r="C20" s="30">
        <f>-C16*3</f>
        <v>-45000</v>
      </c>
      <c r="D20" s="30">
        <f t="shared" ref="D20:E20" si="4">-D16*3</f>
        <v>-40500</v>
      </c>
      <c r="E20" s="30">
        <f t="shared" si="4"/>
        <v>-33750</v>
      </c>
      <c r="G20" s="36" t="s">
        <v>29</v>
      </c>
      <c r="H20" s="36"/>
      <c r="I20" s="36"/>
      <c r="J20" s="36"/>
    </row>
    <row r="21" spans="2:10" x14ac:dyDescent="0.45">
      <c r="B21" s="11" t="s">
        <v>19</v>
      </c>
      <c r="C21" s="30">
        <f>-C16*2</f>
        <v>-30000</v>
      </c>
      <c r="D21" s="30">
        <f t="shared" ref="D21:E21" si="5">-D16*2</f>
        <v>-27000</v>
      </c>
      <c r="E21" s="30">
        <f t="shared" si="5"/>
        <v>-22500</v>
      </c>
      <c r="G21" s="36"/>
      <c r="H21" s="36"/>
      <c r="I21" s="36"/>
      <c r="J21" s="36"/>
    </row>
    <row r="22" spans="2:10" ht="14.65" thickBot="1" x14ac:dyDescent="0.5">
      <c r="B22" s="17" t="s">
        <v>20</v>
      </c>
      <c r="C22" s="31">
        <f>-C11*12</f>
        <v>-6000</v>
      </c>
      <c r="D22" s="31">
        <f t="shared" ref="D22:E22" si="6">-D11*12</f>
        <v>-6000</v>
      </c>
      <c r="E22" s="31">
        <f t="shared" si="6"/>
        <v>-6000</v>
      </c>
    </row>
    <row r="23" spans="2:10" ht="15" thickTop="1" thickBot="1" x14ac:dyDescent="0.5">
      <c r="B23" s="21" t="s">
        <v>21</v>
      </c>
      <c r="C23" s="22">
        <f>SUM(C18:C22)</f>
        <v>77100</v>
      </c>
      <c r="D23" s="22">
        <f t="shared" ref="D23:E23" si="7">SUM(D18:D22)</f>
        <v>69300</v>
      </c>
      <c r="E23" s="22">
        <f t="shared" si="7"/>
        <v>57600</v>
      </c>
    </row>
    <row r="25" spans="2:10" x14ac:dyDescent="0.45">
      <c r="B25" s="1" t="s">
        <v>22</v>
      </c>
    </row>
    <row r="26" spans="2:10" x14ac:dyDescent="0.45">
      <c r="B26" s="1" t="s">
        <v>23</v>
      </c>
      <c r="C26" s="2" t="s">
        <v>24</v>
      </c>
    </row>
    <row r="27" spans="2:10" x14ac:dyDescent="0.45">
      <c r="B27" s="1" t="s">
        <v>25</v>
      </c>
      <c r="C27" s="2" t="s">
        <v>26</v>
      </c>
    </row>
    <row r="28" spans="2:10" ht="14.65" thickBot="1" x14ac:dyDescent="0.5"/>
    <row r="29" spans="2:10" x14ac:dyDescent="0.45">
      <c r="B29" s="37" t="s">
        <v>32</v>
      </c>
      <c r="C29" s="38"/>
      <c r="D29" s="38"/>
      <c r="E29" s="39"/>
    </row>
    <row r="30" spans="2:10" x14ac:dyDescent="0.45">
      <c r="B30" s="40"/>
      <c r="C30" s="41"/>
      <c r="D30" s="41"/>
      <c r="E30" s="42"/>
    </row>
    <row r="31" spans="2:10" ht="14.65" thickBot="1" x14ac:dyDescent="0.5">
      <c r="B31" s="43"/>
      <c r="C31" s="44"/>
      <c r="D31" s="44"/>
      <c r="E31" s="45"/>
    </row>
    <row r="32" spans="2:10" x14ac:dyDescent="0.45">
      <c r="B32" s="48" t="s">
        <v>33</v>
      </c>
    </row>
  </sheetData>
  <sheetProtection algorithmName="SHA-512" hashValue="BvDRTaLOhnj4Pm+/Yh7PGaBYocgTP7OiU4smnVD6qvS+/9bW3TBxHsrOq4cbLXSdwyF2/SN47etDujVL7XISbQ==" saltValue="L9lYypk9UvFvOp320FC7Yw==" spinCount="100000" sheet="1" selectLockedCells="1"/>
  <mergeCells count="8">
    <mergeCell ref="B1:J1"/>
    <mergeCell ref="G14:J15"/>
    <mergeCell ref="G16:J17"/>
    <mergeCell ref="B29:E31"/>
    <mergeCell ref="B3:J3"/>
    <mergeCell ref="B5:J5"/>
    <mergeCell ref="B6:J6"/>
    <mergeCell ref="G20:J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D058476CD4B54099D4F8666407CB44" ma:contentTypeVersion="8" ma:contentTypeDescription="Create a new document." ma:contentTypeScope="" ma:versionID="ef53a3316ae7174767204b88854a5371">
  <xsd:schema xmlns:xsd="http://www.w3.org/2001/XMLSchema" xmlns:xs="http://www.w3.org/2001/XMLSchema" xmlns:p="http://schemas.microsoft.com/office/2006/metadata/properties" xmlns:ns3="36880ed8-23e3-4b6a-bfe6-f63cd2ad2841" xmlns:ns4="dca9f68d-9bb1-4c97-a3c0-8567ab848a79" targetNamespace="http://schemas.microsoft.com/office/2006/metadata/properties" ma:root="true" ma:fieldsID="818bf0eb26cc7a62f2b68899ec7cc34d" ns3:_="" ns4:_="">
    <xsd:import namespace="36880ed8-23e3-4b6a-bfe6-f63cd2ad2841"/>
    <xsd:import namespace="dca9f68d-9bb1-4c97-a3c0-8567ab848a7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80ed8-23e3-4b6a-bfe6-f63cd2ad2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a9f68d-9bb1-4c97-a3c0-8567ab848a7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9EADC6-EE8A-4EA0-A41B-2AC475068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80ed8-23e3-4b6a-bfe6-f63cd2ad2841"/>
    <ds:schemaRef ds:uri="dca9f68d-9bb1-4c97-a3c0-8567ab848a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20898B-08A1-4F4D-A0ED-1825DC3F3FFD}">
  <ds:schemaRefs>
    <ds:schemaRef ds:uri="http://schemas.microsoft.com/sharepoint/v3/contenttype/forms"/>
  </ds:schemaRefs>
</ds:datastoreItem>
</file>

<file path=customXml/itemProps3.xml><?xml version="1.0" encoding="utf-8"?>
<ds:datastoreItem xmlns:ds="http://schemas.openxmlformats.org/officeDocument/2006/customXml" ds:itemID="{26D225EE-E982-413A-AD73-7CEB91684ADE}">
  <ds:schemaRefs>
    <ds:schemaRef ds:uri="http://schemas.microsoft.com/office/2006/documentManagement/types"/>
    <ds:schemaRef ds:uri="http://schemas.microsoft.com/office/infopath/2007/PartnerControls"/>
    <ds:schemaRef ds:uri="36880ed8-23e3-4b6a-bfe6-f63cd2ad2841"/>
    <ds:schemaRef ds:uri="http://purl.org/dc/elements/1.1/"/>
    <ds:schemaRef ds:uri="http://schemas.microsoft.com/office/2006/metadata/properties"/>
    <ds:schemaRef ds:uri="http://purl.org/dc/terms/"/>
    <ds:schemaRef ds:uri="http://schemas.openxmlformats.org/package/2006/metadata/core-properties"/>
    <ds:schemaRef ds:uri="dca9f68d-9bb1-4c97-a3c0-8567ab848a7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Filgueiras, Joana</dc:creator>
  <cp:keywords/>
  <dc:description/>
  <cp:lastModifiedBy>Manish Goyal</cp:lastModifiedBy>
  <cp:revision/>
  <dcterms:created xsi:type="dcterms:W3CDTF">2020-06-15T23:30:06Z</dcterms:created>
  <dcterms:modified xsi:type="dcterms:W3CDTF">2021-08-04T23:13:01Z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0x010100AAD058476CD4B54099D4F8666407CB44</vt:lpwstr>
  </property>
</Properties>
</file>